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4300" windowWidth="27240" windowHeight="16440" activeTab="0"/>
  </bookViews>
  <sheets>
    <sheet name="Prize calcs" sheetId="1" r:id="rId1"/>
  </sheets>
  <definedNames>
    <definedName name="_xlnm.Print_Area" localSheetId="0">'Prize calcs'!$I$8:$U$31</definedName>
  </definedNames>
  <calcPr fullCalcOnLoad="1"/>
</workbook>
</file>

<file path=xl/sharedStrings.xml><?xml version="1.0" encoding="utf-8"?>
<sst xmlns="http://schemas.openxmlformats.org/spreadsheetml/2006/main" count="43" uniqueCount="28">
  <si>
    <t>Total Registration Fees</t>
  </si>
  <si>
    <t>INSTRUCTIONS</t>
  </si>
  <si>
    <t>Number of Players</t>
  </si>
  <si>
    <t>• Fill in the pink cells only by overwriting with your values</t>
  </si>
  <si>
    <t>• Prize percentages for the Concours and Consolante are obtained from the 1-day tournament guidelines.</t>
  </si>
  <si>
    <t>Club Holdback</t>
  </si>
  <si>
    <t>The numbers under each denomination are the notes required to make up individual prizes</t>
  </si>
  <si>
    <t>Total for Prizes</t>
  </si>
  <si>
    <t>Players per team</t>
  </si>
  <si>
    <t>prizes</t>
  </si>
  <si>
    <t>percentages</t>
  </si>
  <si>
    <t>Per Team</t>
  </si>
  <si>
    <t>Individual</t>
  </si>
  <si>
    <t>Concours</t>
  </si>
  <si>
    <t>Team</t>
  </si>
  <si>
    <t>RoundDn</t>
  </si>
  <si>
    <t>Each</t>
  </si>
  <si>
    <t>Totals</t>
  </si>
  <si>
    <t>denominations</t>
  </si>
  <si>
    <t>1st</t>
  </si>
  <si>
    <t xml:space="preserve">1st </t>
  </si>
  <si>
    <t>2nd</t>
  </si>
  <si>
    <t>3rd</t>
  </si>
  <si>
    <t>4rd</t>
  </si>
  <si>
    <t>Consolante</t>
  </si>
  <si>
    <t>4th</t>
  </si>
  <si>
    <t>checksum</t>
  </si>
  <si>
    <t>number of notes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</si>
</sst>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"/>
    <numFmt numFmtId="167" formatCode="0.00000%"/>
    <numFmt numFmtId="168" formatCode="_(* #,##0_);_(* \(#,##0\);_(* &quot;-&quot;??_);_(@_)"/>
    <numFmt numFmtId="169" formatCode="0.00000"/>
  </numFmts>
  <fonts count="46">
    <font>
      <sz val="9"/>
      <name val="Arial"/>
      <family val="2"/>
    </font>
    <font>
      <sz val="10"/>
      <color indexed="8"/>
      <name val="Avenir"/>
      <family val="2"/>
    </font>
    <font>
      <sz val="9"/>
      <name val="Avenir Next Medium"/>
      <family val="2"/>
    </font>
    <font>
      <sz val="10"/>
      <name val="Arial"/>
      <family val="2"/>
    </font>
    <font>
      <b/>
      <sz val="9"/>
      <name val="Avenir Next Medium"/>
      <family val="2"/>
    </font>
    <font>
      <sz val="8"/>
      <name val="Avenir Next Medium"/>
      <family val="2"/>
    </font>
    <font>
      <b/>
      <sz val="11"/>
      <name val="Avenir Next Medium"/>
      <family val="2"/>
    </font>
    <font>
      <b/>
      <sz val="10"/>
      <name val="Avenir Next Medium"/>
      <family val="2"/>
    </font>
    <font>
      <sz val="10"/>
      <name val="Avenir Next Medium"/>
      <family val="2"/>
    </font>
    <font>
      <sz val="9"/>
      <color indexed="8"/>
      <name val="Avenir Next Medium"/>
      <family val="2"/>
    </font>
    <font>
      <sz val="9"/>
      <color indexed="9"/>
      <name val="Avenir Next Medium"/>
      <family val="2"/>
    </font>
    <font>
      <sz val="18"/>
      <color indexed="54"/>
      <name val="Calibri Light"/>
      <family val="2"/>
    </font>
    <font>
      <b/>
      <sz val="15"/>
      <color indexed="54"/>
      <name val="Avenir"/>
      <family val="2"/>
    </font>
    <font>
      <b/>
      <sz val="13"/>
      <color indexed="54"/>
      <name val="Avenir"/>
      <family val="2"/>
    </font>
    <font>
      <b/>
      <sz val="11"/>
      <color indexed="54"/>
      <name val="Avenir"/>
      <family val="2"/>
    </font>
    <font>
      <sz val="10"/>
      <color indexed="17"/>
      <name val="Avenir"/>
      <family val="2"/>
    </font>
    <font>
      <sz val="10"/>
      <color indexed="20"/>
      <name val="Avenir"/>
      <family val="2"/>
    </font>
    <font>
      <sz val="10"/>
      <color indexed="60"/>
      <name val="Avenir"/>
      <family val="2"/>
    </font>
    <font>
      <sz val="10"/>
      <color indexed="62"/>
      <name val="Avenir"/>
      <family val="2"/>
    </font>
    <font>
      <b/>
      <sz val="10"/>
      <color indexed="63"/>
      <name val="Avenir"/>
      <family val="2"/>
    </font>
    <font>
      <b/>
      <sz val="10"/>
      <color indexed="52"/>
      <name val="Avenir"/>
      <family val="2"/>
    </font>
    <font>
      <sz val="10"/>
      <color indexed="52"/>
      <name val="Avenir"/>
      <family val="2"/>
    </font>
    <font>
      <b/>
      <sz val="10"/>
      <color indexed="9"/>
      <name val="Avenir"/>
      <family val="2"/>
    </font>
    <font>
      <sz val="10"/>
      <color indexed="10"/>
      <name val="Avenir"/>
      <family val="2"/>
    </font>
    <font>
      <i/>
      <sz val="10"/>
      <color indexed="23"/>
      <name val="Avenir"/>
      <family val="2"/>
    </font>
    <font>
      <b/>
      <sz val="10"/>
      <color indexed="8"/>
      <name val="Avenir"/>
      <family val="2"/>
    </font>
    <font>
      <sz val="10"/>
      <color indexed="9"/>
      <name val="Avenir"/>
      <family val="2"/>
    </font>
    <font>
      <sz val="10"/>
      <color theme="1"/>
      <name val="Avenir"/>
      <family val="2"/>
    </font>
    <font>
      <sz val="10"/>
      <color theme="0"/>
      <name val="Avenir"/>
      <family val="2"/>
    </font>
    <font>
      <sz val="10"/>
      <color rgb="FF9C0006"/>
      <name val="Avenir"/>
      <family val="2"/>
    </font>
    <font>
      <b/>
      <sz val="10"/>
      <color rgb="FFFA7D00"/>
      <name val="Avenir"/>
      <family val="2"/>
    </font>
    <font>
      <b/>
      <sz val="10"/>
      <color theme="0"/>
      <name val="Avenir"/>
      <family val="2"/>
    </font>
    <font>
      <i/>
      <sz val="10"/>
      <color rgb="FF7F7F7F"/>
      <name val="Avenir"/>
      <family val="2"/>
    </font>
    <font>
      <sz val="10"/>
      <color rgb="FF006100"/>
      <name val="Avenir"/>
      <family val="2"/>
    </font>
    <font>
      <b/>
      <sz val="15"/>
      <color theme="3"/>
      <name val="Avenir"/>
      <family val="2"/>
    </font>
    <font>
      <b/>
      <sz val="13"/>
      <color theme="3"/>
      <name val="Avenir"/>
      <family val="2"/>
    </font>
    <font>
      <b/>
      <sz val="11"/>
      <color theme="3"/>
      <name val="Avenir"/>
      <family val="2"/>
    </font>
    <font>
      <sz val="10"/>
      <color rgb="FF3F3F76"/>
      <name val="Avenir"/>
      <family val="2"/>
    </font>
    <font>
      <sz val="10"/>
      <color rgb="FFFA7D00"/>
      <name val="Avenir"/>
      <family val="2"/>
    </font>
    <font>
      <sz val="10"/>
      <color rgb="FF9C5700"/>
      <name val="Avenir"/>
      <family val="2"/>
    </font>
    <font>
      <b/>
      <sz val="10"/>
      <color rgb="FF3F3F3F"/>
      <name val="Avenir"/>
      <family val="2"/>
    </font>
    <font>
      <sz val="18"/>
      <color theme="3"/>
      <name val="Calibri Light"/>
      <family val="2"/>
    </font>
    <font>
      <b/>
      <sz val="10"/>
      <color theme="1"/>
      <name val="Avenir"/>
      <family val="2"/>
    </font>
    <font>
      <sz val="10"/>
      <color rgb="FFFF0000"/>
      <name val="Avenir"/>
      <family val="2"/>
    </font>
    <font>
      <sz val="9"/>
      <color theme="0"/>
      <name val="Avenir Next Medium"/>
      <family val="2"/>
    </font>
    <font>
      <sz val="9"/>
      <color theme="1"/>
      <name val="Avenir Next Mediu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0" fontId="2" fillId="0" borderId="11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7" fontId="2" fillId="0" borderId="12" xfId="0" applyNumberFormat="1" applyFont="1" applyFill="1" applyBorder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0" fontId="2" fillId="0" borderId="12" xfId="0" applyNumberFormat="1" applyFont="1" applyFill="1" applyBorder="1" applyAlignment="1" applyProtection="1">
      <alignment/>
      <protection locked="0"/>
    </xf>
    <xf numFmtId="8" fontId="4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Alignment="1" applyProtection="1">
      <alignment horizontal="left"/>
      <protection locked="0"/>
    </xf>
    <xf numFmtId="10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6" fillId="34" borderId="15" xfId="0" applyFont="1" applyFill="1" applyBorder="1" applyAlignment="1" applyProtection="1">
      <alignment vertical="center"/>
      <protection/>
    </xf>
    <xf numFmtId="166" fontId="2" fillId="34" borderId="16" xfId="0" applyNumberFormat="1" applyFont="1" applyFill="1" applyBorder="1" applyAlignment="1" applyProtection="1">
      <alignment vertical="center"/>
      <protection/>
    </xf>
    <xf numFmtId="166" fontId="2" fillId="34" borderId="13" xfId="0" applyNumberFormat="1" applyFont="1" applyFill="1" applyBorder="1" applyAlignment="1" applyProtection="1">
      <alignment vertical="center"/>
      <protection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166" fontId="2" fillId="35" borderId="13" xfId="0" applyNumberFormat="1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8" fillId="37" borderId="13" xfId="0" applyFont="1" applyFill="1" applyBorder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/>
      <protection/>
    </xf>
    <xf numFmtId="166" fontId="2" fillId="36" borderId="13" xfId="0" applyNumberFormat="1" applyFont="1" applyFill="1" applyBorder="1" applyAlignment="1" applyProtection="1">
      <alignment/>
      <protection/>
    </xf>
    <xf numFmtId="166" fontId="2" fillId="35" borderId="15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0" fontId="8" fillId="38" borderId="15" xfId="0" applyFont="1" applyFill="1" applyBorder="1" applyAlignment="1" applyProtection="1">
      <alignment horizontal="center"/>
      <protection/>
    </xf>
    <xf numFmtId="10" fontId="2" fillId="0" borderId="0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8" fillId="38" borderId="13" xfId="0" applyFont="1" applyFill="1" applyBorder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0" fontId="2" fillId="0" borderId="17" xfId="0" applyNumberFormat="1" applyFont="1" applyFill="1" applyBorder="1" applyAlignment="1" applyProtection="1">
      <alignment/>
      <protection locked="0"/>
    </xf>
    <xf numFmtId="10" fontId="2" fillId="35" borderId="13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10" fontId="2" fillId="0" borderId="0" xfId="0" applyNumberFormat="1" applyFont="1" applyFill="1" applyAlignment="1" applyProtection="1">
      <alignment/>
      <protection locked="0"/>
    </xf>
    <xf numFmtId="166" fontId="2" fillId="35" borderId="13" xfId="0" applyNumberFormat="1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 horizontal="center"/>
      <protection/>
    </xf>
    <xf numFmtId="166" fontId="8" fillId="34" borderId="17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7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66" fontId="2" fillId="34" borderId="13" xfId="0" applyNumberFormat="1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44" fontId="2" fillId="33" borderId="13" xfId="44" applyFont="1" applyFill="1" applyBorder="1" applyAlignment="1" applyProtection="1">
      <alignment/>
      <protection locked="0"/>
    </xf>
    <xf numFmtId="168" fontId="2" fillId="33" borderId="13" xfId="42" applyNumberFormat="1" applyFont="1" applyFill="1" applyBorder="1" applyAlignment="1" applyProtection="1">
      <alignment/>
      <protection/>
    </xf>
    <xf numFmtId="10" fontId="2" fillId="0" borderId="13" xfId="0" applyNumberFormat="1" applyFont="1" applyBorder="1" applyAlignment="1" applyProtection="1">
      <alignment horizontal="center"/>
      <protection locked="0"/>
    </xf>
    <xf numFmtId="43" fontId="2" fillId="0" borderId="13" xfId="0" applyNumberFormat="1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0" fontId="45" fillId="33" borderId="13" xfId="0" applyNumberFormat="1" applyFont="1" applyFill="1" applyBorder="1" applyAlignment="1" applyProtection="1">
      <alignment horizontal="center"/>
      <protection locked="0"/>
    </xf>
    <xf numFmtId="10" fontId="2" fillId="33" borderId="13" xfId="0" applyNumberFormat="1" applyFont="1" applyFill="1" applyBorder="1" applyAlignment="1" applyProtection="1">
      <alignment horizontal="center"/>
      <protection locked="0"/>
    </xf>
    <xf numFmtId="0" fontId="2" fillId="37" borderId="15" xfId="0" applyFont="1" applyFill="1" applyBorder="1" applyAlignment="1" applyProtection="1">
      <alignment horizontal="left"/>
      <protection locked="0"/>
    </xf>
    <xf numFmtId="0" fontId="2" fillId="37" borderId="18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0" fontId="8" fillId="35" borderId="15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PageLayoutView="0" workbookViewId="0" topLeftCell="A1">
      <selection activeCell="F35" sqref="F35"/>
    </sheetView>
  </sheetViews>
  <sheetFormatPr defaultColWidth="9.140625" defaultRowHeight="12"/>
  <cols>
    <col min="1" max="1" width="9.8515625" style="1" customWidth="1"/>
    <col min="2" max="2" width="20.00390625" style="1" bestFit="1" customWidth="1"/>
    <col min="3" max="3" width="5.8515625" style="1" customWidth="1"/>
    <col min="4" max="4" width="10.421875" style="1" bestFit="1" customWidth="1"/>
    <col min="5" max="5" width="9.140625" style="1" customWidth="1"/>
    <col min="6" max="6" width="10.57421875" style="1" customWidth="1"/>
    <col min="7" max="9" width="9.140625" style="1" customWidth="1"/>
    <col min="10" max="10" width="6.140625" style="1" bestFit="1" customWidth="1"/>
    <col min="11" max="14" width="5.00390625" style="1" customWidth="1"/>
    <col min="15" max="15" width="8.00390625" style="1" hidden="1" customWidth="1"/>
    <col min="16" max="17" width="9.140625" style="1" hidden="1" customWidth="1"/>
    <col min="18" max="18" width="19.8515625" style="1" hidden="1" customWidth="1"/>
    <col min="19" max="19" width="4.8515625" style="2" customWidth="1"/>
    <col min="20" max="20" width="9.57421875" style="60" customWidth="1"/>
    <col min="21" max="27" width="7.8515625" style="5" hidden="1" customWidth="1"/>
    <col min="28" max="28" width="10.8515625" style="5" hidden="1" customWidth="1"/>
    <col min="29" max="29" width="14.421875" style="5" customWidth="1"/>
    <col min="30" max="31" width="9.140625" style="5" customWidth="1"/>
    <col min="32" max="32" width="1.421875" style="5" customWidth="1"/>
    <col min="33" max="33" width="16.8515625" style="6" customWidth="1"/>
    <col min="34" max="35" width="9.140625" style="2" customWidth="1"/>
    <col min="36" max="16384" width="9.140625" style="1" customWidth="1"/>
  </cols>
  <sheetData>
    <row r="1" spans="20:34" ht="12.75">
      <c r="T1" s="2"/>
      <c r="U1" s="3"/>
      <c r="V1" s="4"/>
      <c r="W1" s="4"/>
      <c r="X1" s="4"/>
      <c r="Y1" s="4"/>
      <c r="Z1" s="4"/>
      <c r="AA1" s="4"/>
      <c r="AB1" s="4"/>
      <c r="AG1" s="2"/>
      <c r="AH1" s="6"/>
    </row>
    <row r="2" spans="2:34" ht="12" customHeight="1">
      <c r="B2" s="7" t="s">
        <v>0</v>
      </c>
      <c r="D2" s="79">
        <v>1680</v>
      </c>
      <c r="N2" s="8"/>
      <c r="O2" s="8"/>
      <c r="P2" s="8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1"/>
    </row>
    <row r="3" spans="1:34" ht="12.75">
      <c r="A3" s="12"/>
      <c r="C3" s="13"/>
      <c r="G3" s="88" t="s">
        <v>1</v>
      </c>
      <c r="H3" s="89"/>
      <c r="I3" s="89"/>
      <c r="J3" s="89"/>
      <c r="K3" s="89"/>
      <c r="L3" s="89"/>
      <c r="M3" s="90"/>
      <c r="N3" s="8"/>
      <c r="O3" s="8"/>
      <c r="P3" s="8"/>
      <c r="Q3" s="8"/>
      <c r="R3" s="8"/>
      <c r="S3" s="8"/>
      <c r="T3" s="8"/>
      <c r="U3" s="14"/>
      <c r="V3" s="15"/>
      <c r="AD3" s="16"/>
      <c r="AE3" s="16"/>
      <c r="AF3" s="16"/>
      <c r="AG3" s="16"/>
      <c r="AH3" s="6"/>
    </row>
    <row r="4" spans="2:34" ht="12.75">
      <c r="B4" s="7" t="s">
        <v>2</v>
      </c>
      <c r="C4" s="17"/>
      <c r="D4" s="80">
        <v>36</v>
      </c>
      <c r="G4" s="91" t="s">
        <v>3</v>
      </c>
      <c r="H4" s="92"/>
      <c r="I4" s="92"/>
      <c r="J4" s="92"/>
      <c r="K4" s="92"/>
      <c r="L4" s="92"/>
      <c r="M4" s="93"/>
      <c r="N4" s="8"/>
      <c r="O4" s="8"/>
      <c r="P4" s="8"/>
      <c r="Q4" s="8"/>
      <c r="R4" s="8"/>
      <c r="S4" s="8"/>
      <c r="T4" s="8"/>
      <c r="U4" s="18"/>
      <c r="AD4" s="16"/>
      <c r="AE4" s="16"/>
      <c r="AF4" s="16"/>
      <c r="AG4" s="16"/>
      <c r="AH4" s="6"/>
    </row>
    <row r="5" spans="7:34" ht="12.75" customHeight="1">
      <c r="G5" s="94" t="s">
        <v>4</v>
      </c>
      <c r="H5" s="95"/>
      <c r="I5" s="95"/>
      <c r="J5" s="95"/>
      <c r="K5" s="95"/>
      <c r="L5" s="95"/>
      <c r="M5" s="96"/>
      <c r="N5" s="8"/>
      <c r="O5" s="8"/>
      <c r="P5" s="8"/>
      <c r="Q5" s="8"/>
      <c r="R5" s="8"/>
      <c r="S5" s="8"/>
      <c r="T5" s="8"/>
      <c r="U5" s="18"/>
      <c r="AD5" s="16"/>
      <c r="AE5" s="16"/>
      <c r="AF5" s="16"/>
      <c r="AG5" s="16"/>
      <c r="AH5" s="6"/>
    </row>
    <row r="6" spans="1:34" ht="12.75">
      <c r="A6" s="19">
        <v>5</v>
      </c>
      <c r="B6" s="20" t="s">
        <v>5</v>
      </c>
      <c r="C6" s="21"/>
      <c r="D6" s="82">
        <f>D4*A6</f>
        <v>180</v>
      </c>
      <c r="E6" s="22"/>
      <c r="F6" s="22"/>
      <c r="G6" s="97"/>
      <c r="H6" s="98"/>
      <c r="I6" s="98"/>
      <c r="J6" s="98"/>
      <c r="K6" s="98"/>
      <c r="L6" s="98"/>
      <c r="M6" s="99"/>
      <c r="N6" s="22"/>
      <c r="O6" s="22"/>
      <c r="P6" s="5"/>
      <c r="Q6" s="5"/>
      <c r="R6" s="23"/>
      <c r="S6" s="5"/>
      <c r="T6" s="5"/>
      <c r="U6" s="24"/>
      <c r="AD6" s="16"/>
      <c r="AE6" s="16"/>
      <c r="AF6" s="16"/>
      <c r="AG6" s="16"/>
      <c r="AH6" s="6"/>
    </row>
    <row r="7" spans="6:34" ht="12.75">
      <c r="F7" s="25"/>
      <c r="M7" s="5"/>
      <c r="N7" s="5"/>
      <c r="O7" s="5"/>
      <c r="P7" s="5"/>
      <c r="Q7" s="5"/>
      <c r="R7" s="23"/>
      <c r="S7" s="5"/>
      <c r="T7" s="5"/>
      <c r="U7" s="24"/>
      <c r="AD7" s="22"/>
      <c r="AE7" s="22"/>
      <c r="AF7" s="26"/>
      <c r="AG7" s="22"/>
      <c r="AH7" s="6"/>
    </row>
    <row r="8" spans="1:34" ht="12.75" customHeight="1">
      <c r="A8" s="22"/>
      <c r="B8" s="27"/>
      <c r="C8" s="21"/>
      <c r="D8" s="21"/>
      <c r="E8" s="22"/>
      <c r="F8" s="22"/>
      <c r="G8" s="22"/>
      <c r="H8" s="22"/>
      <c r="I8" s="22"/>
      <c r="J8" s="100" t="s">
        <v>6</v>
      </c>
      <c r="K8" s="101"/>
      <c r="L8" s="101"/>
      <c r="M8" s="101"/>
      <c r="N8" s="102"/>
      <c r="O8" s="22"/>
      <c r="P8" s="5"/>
      <c r="Q8" s="5"/>
      <c r="R8" s="5"/>
      <c r="S8" s="5"/>
      <c r="T8" s="5"/>
      <c r="U8" s="24"/>
      <c r="AG8" s="2"/>
      <c r="AH8" s="6"/>
    </row>
    <row r="9" spans="2:34" ht="12.75" customHeight="1">
      <c r="B9" s="28" t="s">
        <v>7</v>
      </c>
      <c r="C9" s="29"/>
      <c r="D9" s="30">
        <f>D2-D6</f>
        <v>1500</v>
      </c>
      <c r="G9" s="109" t="s">
        <v>8</v>
      </c>
      <c r="H9" s="109"/>
      <c r="I9" s="31">
        <v>2</v>
      </c>
      <c r="J9" s="103"/>
      <c r="K9" s="104"/>
      <c r="L9" s="104"/>
      <c r="M9" s="104"/>
      <c r="N9" s="105"/>
      <c r="P9" s="5"/>
      <c r="Q9" s="5"/>
      <c r="R9" s="5"/>
      <c r="S9" s="5"/>
      <c r="T9" s="5"/>
      <c r="U9" s="24"/>
      <c r="AG9" s="2"/>
      <c r="AH9" s="6"/>
    </row>
    <row r="10" spans="2:34" ht="15">
      <c r="B10" s="5"/>
      <c r="C10" s="32"/>
      <c r="D10" s="32"/>
      <c r="I10" s="33"/>
      <c r="J10" s="103"/>
      <c r="K10" s="104"/>
      <c r="L10" s="104"/>
      <c r="M10" s="104"/>
      <c r="N10" s="105"/>
      <c r="P10" s="5"/>
      <c r="Q10" s="5"/>
      <c r="R10" s="5"/>
      <c r="S10" s="5"/>
      <c r="T10" s="5"/>
      <c r="U10" s="24"/>
      <c r="AG10" s="2"/>
      <c r="AH10" s="6"/>
    </row>
    <row r="11" spans="3:34" ht="12.75">
      <c r="C11" s="13"/>
      <c r="J11" s="106"/>
      <c r="K11" s="107"/>
      <c r="L11" s="107"/>
      <c r="M11" s="107"/>
      <c r="N11" s="108"/>
      <c r="P11" s="5"/>
      <c r="Q11" s="5"/>
      <c r="R11" s="5"/>
      <c r="S11" s="5"/>
      <c r="T11" s="5"/>
      <c r="U11" s="24"/>
      <c r="AG11" s="2"/>
      <c r="AH11" s="6"/>
    </row>
    <row r="12" spans="1:34" ht="12.75">
      <c r="A12" s="25" t="s">
        <v>9</v>
      </c>
      <c r="B12" s="7" t="s">
        <v>10</v>
      </c>
      <c r="C12" s="13"/>
      <c r="H12" s="34" t="s">
        <v>11</v>
      </c>
      <c r="I12" s="34" t="s">
        <v>12</v>
      </c>
      <c r="J12" s="34"/>
      <c r="K12" s="34"/>
      <c r="L12" s="34"/>
      <c r="M12" s="34"/>
      <c r="N12" s="34"/>
      <c r="O12" s="34"/>
      <c r="P12" s="5"/>
      <c r="Q12" s="5"/>
      <c r="R12" s="5"/>
      <c r="S12" s="5"/>
      <c r="T12" s="5"/>
      <c r="U12" s="24"/>
      <c r="AG12" s="2"/>
      <c r="AH12" s="6"/>
    </row>
    <row r="13" spans="1:34" ht="15">
      <c r="A13" s="118" t="s">
        <v>13</v>
      </c>
      <c r="B13" s="119"/>
      <c r="C13" s="35"/>
      <c r="D13" s="36" t="s">
        <v>14</v>
      </c>
      <c r="E13" s="36" t="s">
        <v>15</v>
      </c>
      <c r="F13" s="36" t="s">
        <v>16</v>
      </c>
      <c r="G13" s="36" t="s">
        <v>15</v>
      </c>
      <c r="H13" s="37"/>
      <c r="I13" s="37" t="s">
        <v>17</v>
      </c>
      <c r="J13" s="38">
        <v>50</v>
      </c>
      <c r="K13" s="38">
        <v>20</v>
      </c>
      <c r="L13" s="38">
        <v>10</v>
      </c>
      <c r="M13" s="38">
        <v>5</v>
      </c>
      <c r="N13" s="38">
        <v>1</v>
      </c>
      <c r="O13" s="39"/>
      <c r="P13" s="40"/>
      <c r="Q13" s="40"/>
      <c r="R13" s="41"/>
      <c r="S13" s="110" t="s">
        <v>18</v>
      </c>
      <c r="T13" s="110"/>
      <c r="U13" s="110"/>
      <c r="AC13" s="26"/>
      <c r="AD13" s="22"/>
      <c r="AE13" s="22"/>
      <c r="AF13" s="1"/>
      <c r="AG13" s="42"/>
      <c r="AH13" s="1"/>
    </row>
    <row r="14" spans="1:34" ht="15">
      <c r="A14" s="43" t="s">
        <v>19</v>
      </c>
      <c r="B14" s="84">
        <v>0.3</v>
      </c>
      <c r="C14" s="35"/>
      <c r="D14" s="44">
        <f>$D$9*B14</f>
        <v>450</v>
      </c>
      <c r="E14" s="44">
        <f>ROUNDDOWN(D14,0)</f>
        <v>450</v>
      </c>
      <c r="F14" s="44">
        <f>E14/$I$9</f>
        <v>225</v>
      </c>
      <c r="G14" s="44">
        <f>ROUNDDOWN(F14,0)</f>
        <v>225</v>
      </c>
      <c r="H14" s="45">
        <f>G14*$I$9</f>
        <v>450</v>
      </c>
      <c r="I14" s="45">
        <f>H14/$I$9</f>
        <v>225</v>
      </c>
      <c r="J14" s="46">
        <f>QUOTIENT(I14,$J$13)</f>
        <v>4</v>
      </c>
      <c r="K14" s="47">
        <f>QUOTIENT(I14-(J14*$J$13),20)</f>
        <v>1</v>
      </c>
      <c r="L14" s="46">
        <f>QUOTIENT(I14-((J14*$J$13)+(K14*$K$13)),10)</f>
        <v>0</v>
      </c>
      <c r="M14" s="46">
        <f>QUOTIENT(I14-((J14*$J$13)+(K14*$K$13)+(L14*$L$13)),5)</f>
        <v>1</v>
      </c>
      <c r="N14" s="46">
        <f>QUOTIENT(I14-((J14*$J$13)+(K14*$K$13)+(L14*$L$13)+(M14*$M$13)),1)</f>
        <v>0</v>
      </c>
      <c r="O14" s="48">
        <f>($J$13*J14)+($K$13*K14)+($L$13*L14)+($M$13*M14)+($N$13*N14)</f>
        <v>225</v>
      </c>
      <c r="P14" s="26"/>
      <c r="Q14" s="26"/>
      <c r="R14" s="49"/>
      <c r="S14" s="50" t="s">
        <v>20</v>
      </c>
      <c r="T14" s="111" t="s">
        <v>13</v>
      </c>
      <c r="U14" s="24"/>
      <c r="AC14" s="22"/>
      <c r="AD14" s="22"/>
      <c r="AE14" s="22"/>
      <c r="AF14" s="1"/>
      <c r="AG14" s="42"/>
      <c r="AH14" s="1"/>
    </row>
    <row r="15" spans="1:34" ht="15">
      <c r="A15" s="43" t="s">
        <v>21</v>
      </c>
      <c r="B15" s="84">
        <v>0.25</v>
      </c>
      <c r="C15" s="35"/>
      <c r="D15" s="44">
        <f>$D$9*B15</f>
        <v>375</v>
      </c>
      <c r="E15" s="44">
        <f>ROUNDDOWN(D15,0)</f>
        <v>375</v>
      </c>
      <c r="F15" s="44">
        <f>E15/$I$9</f>
        <v>187.5</v>
      </c>
      <c r="G15" s="44">
        <f>ROUNDDOWN(F15,0)</f>
        <v>187</v>
      </c>
      <c r="H15" s="45">
        <f>G15*$I$9</f>
        <v>374</v>
      </c>
      <c r="I15" s="45">
        <f>H15/$I$9</f>
        <v>187</v>
      </c>
      <c r="J15" s="46">
        <f>QUOTIENT(I15,$J$13)</f>
        <v>3</v>
      </c>
      <c r="K15" s="47">
        <f>QUOTIENT(I15-(J15*$J$13),20)</f>
        <v>1</v>
      </c>
      <c r="L15" s="46">
        <f>QUOTIENT(I15-((J15*$J$13)+(K15*$K$13)),10)</f>
        <v>1</v>
      </c>
      <c r="M15" s="46">
        <f>QUOTIENT(I15-((J15*$J$13)+(K15*$K$13)+(L15*$L$13)),5)</f>
        <v>1</v>
      </c>
      <c r="N15" s="46">
        <f>QUOTIENT(I15-((J15*$J$13)+(K15*$K$13)+(L15*$L$13)+(M15*$M$13)),1)</f>
        <v>2</v>
      </c>
      <c r="O15" s="48">
        <f>($J$13*J15)+($K$13*K15)+($L$13*L15)+($M$13*M15)+($N$13*N15)</f>
        <v>187</v>
      </c>
      <c r="P15" s="26"/>
      <c r="Q15" s="26"/>
      <c r="R15" s="49"/>
      <c r="S15" s="51" t="s">
        <v>21</v>
      </c>
      <c r="T15" s="112"/>
      <c r="U15" s="24"/>
      <c r="AC15" s="22"/>
      <c r="AD15" s="22"/>
      <c r="AE15" s="22"/>
      <c r="AF15" s="1"/>
      <c r="AG15" s="42"/>
      <c r="AH15" s="1"/>
    </row>
    <row r="16" spans="1:34" ht="15">
      <c r="A16" s="43" t="s">
        <v>22</v>
      </c>
      <c r="B16" s="84">
        <v>0.14</v>
      </c>
      <c r="C16" s="35"/>
      <c r="D16" s="44">
        <f>$D$9*B16</f>
        <v>210.00000000000003</v>
      </c>
      <c r="E16" s="44">
        <f>ROUNDDOWN(D16,0)</f>
        <v>210</v>
      </c>
      <c r="F16" s="44">
        <f>E16/$I$9</f>
        <v>105</v>
      </c>
      <c r="G16" s="44">
        <f>ROUNDDOWN(F16,0)</f>
        <v>105</v>
      </c>
      <c r="H16" s="45">
        <f>G16*$I$9</f>
        <v>210</v>
      </c>
      <c r="I16" s="45">
        <f>H16/$I$9</f>
        <v>105</v>
      </c>
      <c r="J16" s="46">
        <f>QUOTIENT(I16,$J$13)</f>
        <v>2</v>
      </c>
      <c r="K16" s="47">
        <f>QUOTIENT(I16-(J16*$J$13),20)</f>
        <v>0</v>
      </c>
      <c r="L16" s="46">
        <f>QUOTIENT(I16-((J16*$J$13)+(K16*$K$13)),10)</f>
        <v>0</v>
      </c>
      <c r="M16" s="46">
        <f>QUOTIENT(I16-((J16*$J$13)+(K16*$K$13)+(L16*$L$13)),5)</f>
        <v>1</v>
      </c>
      <c r="N16" s="46">
        <f>QUOTIENT(I16-((J16*$J$13)+(K16*$K$13)+(L16*$L$13)+(M16*$M$13)),1)</f>
        <v>0</v>
      </c>
      <c r="O16" s="52">
        <f>($J$13*J16)+($K$13*K16)+($L$13*L16)+($M$13*M16)+($N$13*N16)</f>
        <v>105</v>
      </c>
      <c r="P16" s="26"/>
      <c r="Q16" s="26"/>
      <c r="R16" s="53"/>
      <c r="S16" s="54" t="s">
        <v>22</v>
      </c>
      <c r="T16" s="112"/>
      <c r="U16" s="24"/>
      <c r="AC16" s="22"/>
      <c r="AD16" s="22"/>
      <c r="AE16" s="22"/>
      <c r="AF16" s="1"/>
      <c r="AG16" s="42"/>
      <c r="AH16" s="1"/>
    </row>
    <row r="17" spans="1:34" ht="15">
      <c r="A17" s="55" t="s">
        <v>23</v>
      </c>
      <c r="B17" s="84">
        <v>0</v>
      </c>
      <c r="C17" s="35"/>
      <c r="D17" s="44">
        <f>$D$9*B17</f>
        <v>0</v>
      </c>
      <c r="E17" s="44">
        <f>ROUNDDOWN(D17,0)</f>
        <v>0</v>
      </c>
      <c r="F17" s="44">
        <f>E17/$I$9</f>
        <v>0</v>
      </c>
      <c r="G17" s="44">
        <f>ROUNDDOWN(F17,0)</f>
        <v>0</v>
      </c>
      <c r="H17" s="45">
        <f>G17*$I$9</f>
        <v>0</v>
      </c>
      <c r="I17" s="45">
        <f>H17/$I$9</f>
        <v>0</v>
      </c>
      <c r="J17" s="46">
        <f>QUOTIENT(I17,$J$13)</f>
        <v>0</v>
      </c>
      <c r="K17" s="47">
        <f>QUOTIENT(I17-(J17*$J$13),20)</f>
        <v>0</v>
      </c>
      <c r="L17" s="46">
        <f>QUOTIENT(I17-((J17*$J$13)+(K17*$K$13)),10)</f>
        <v>0</v>
      </c>
      <c r="M17" s="46">
        <f>QUOTIENT(I17-((J17*$J$13)+(K17*$K$13)+(L17*$L$13)),5)</f>
        <v>0</v>
      </c>
      <c r="N17" s="46">
        <f>QUOTIENT(I17-((J17*$J$13)+(K17*$K$13)+(L17*$L$13)+(M17*$M$13)),1)</f>
        <v>0</v>
      </c>
      <c r="O17" s="52">
        <f>($J$13*J17)+($K$13*K17)+($L$13*L17)+($M$13*M17)+($N$13*N17)</f>
        <v>0</v>
      </c>
      <c r="P17" s="26"/>
      <c r="Q17" s="26"/>
      <c r="R17" s="53"/>
      <c r="S17" s="54" t="s">
        <v>23</v>
      </c>
      <c r="T17" s="112"/>
      <c r="U17" s="24"/>
      <c r="AC17" s="22"/>
      <c r="AD17" s="22"/>
      <c r="AE17" s="22"/>
      <c r="AF17" s="1"/>
      <c r="AG17" s="42"/>
      <c r="AH17" s="1"/>
    </row>
    <row r="18" spans="1:34" ht="15">
      <c r="A18" s="56"/>
      <c r="B18" s="57"/>
      <c r="C18" s="35"/>
      <c r="D18" s="44"/>
      <c r="E18" s="44"/>
      <c r="F18" s="44"/>
      <c r="G18" s="44"/>
      <c r="H18" s="45"/>
      <c r="I18" s="45"/>
      <c r="J18" s="46"/>
      <c r="K18" s="47"/>
      <c r="L18" s="46"/>
      <c r="M18" s="46"/>
      <c r="N18" s="46"/>
      <c r="O18" s="52"/>
      <c r="P18" s="26"/>
      <c r="Q18" s="26"/>
      <c r="R18" s="53"/>
      <c r="S18" s="7"/>
      <c r="T18" s="58"/>
      <c r="U18" s="24"/>
      <c r="AC18" s="22"/>
      <c r="AD18" s="22"/>
      <c r="AE18" s="22"/>
      <c r="AF18" s="1"/>
      <c r="AG18" s="42"/>
      <c r="AH18" s="1"/>
    </row>
    <row r="19" spans="1:34" ht="15">
      <c r="A19" s="56"/>
      <c r="B19" s="57"/>
      <c r="C19" s="35"/>
      <c r="D19" s="44"/>
      <c r="E19" s="44"/>
      <c r="F19" s="44"/>
      <c r="G19" s="44"/>
      <c r="H19" s="45"/>
      <c r="I19" s="45"/>
      <c r="J19" s="46"/>
      <c r="K19" s="47"/>
      <c r="L19" s="46"/>
      <c r="M19" s="46"/>
      <c r="N19" s="46"/>
      <c r="O19" s="52"/>
      <c r="P19" s="26"/>
      <c r="Q19" s="26"/>
      <c r="R19" s="53"/>
      <c r="S19" s="7"/>
      <c r="T19" s="58"/>
      <c r="U19" s="24"/>
      <c r="AC19" s="22"/>
      <c r="AD19" s="22"/>
      <c r="AE19" s="22"/>
      <c r="AF19" s="1"/>
      <c r="AG19" s="42"/>
      <c r="AH19" s="1"/>
    </row>
    <row r="20" spans="1:34" ht="15">
      <c r="A20" s="113" t="s">
        <v>24</v>
      </c>
      <c r="B20" s="114"/>
      <c r="C20" s="59"/>
      <c r="D20" s="44"/>
      <c r="E20" s="44"/>
      <c r="F20" s="44"/>
      <c r="G20" s="44"/>
      <c r="H20" s="45"/>
      <c r="I20" s="45"/>
      <c r="J20" s="46"/>
      <c r="K20" s="47"/>
      <c r="L20" s="46"/>
      <c r="M20" s="46"/>
      <c r="N20" s="46"/>
      <c r="O20" s="52"/>
      <c r="P20" s="26"/>
      <c r="Q20" s="26"/>
      <c r="R20" s="53"/>
      <c r="U20" s="24"/>
      <c r="AC20" s="22"/>
      <c r="AD20" s="22"/>
      <c r="AE20" s="22"/>
      <c r="AF20" s="1"/>
      <c r="AG20" s="42"/>
      <c r="AH20" s="1"/>
    </row>
    <row r="21" spans="1:34" ht="15">
      <c r="A21" s="43" t="s">
        <v>19</v>
      </c>
      <c r="B21" s="85">
        <v>0.15</v>
      </c>
      <c r="C21" s="59"/>
      <c r="D21" s="44">
        <f>$D$9*B21</f>
        <v>225</v>
      </c>
      <c r="E21" s="44">
        <f>ROUNDDOWN(D21,0)</f>
        <v>225</v>
      </c>
      <c r="F21" s="44">
        <f>E21/$I$9</f>
        <v>112.5</v>
      </c>
      <c r="G21" s="44">
        <f>ROUNDDOWN(F21,0)</f>
        <v>112</v>
      </c>
      <c r="H21" s="45">
        <f>G21*$I$9</f>
        <v>224</v>
      </c>
      <c r="I21" s="45">
        <f>H21/$I$9</f>
        <v>112</v>
      </c>
      <c r="J21" s="46">
        <f>QUOTIENT(I21,$J$13)</f>
        <v>2</v>
      </c>
      <c r="K21" s="47">
        <f>QUOTIENT(I21-(J21*$J$13),20)</f>
        <v>0</v>
      </c>
      <c r="L21" s="46">
        <f>QUOTIENT(I21-((J21*$J$13)+(K21*$K$13)),10)</f>
        <v>1</v>
      </c>
      <c r="M21" s="46">
        <f>QUOTIENT(I21-((J21*$J$13)+(K21*$K$13)+(L21*$L$13)),5)</f>
        <v>0</v>
      </c>
      <c r="N21" s="46">
        <f>QUOTIENT(I21-((J21*$J$13)+(K21*$K$13)+(L21*$L$13)+(M21*$M$13)),1)</f>
        <v>2</v>
      </c>
      <c r="O21" s="52">
        <f>($J$13*J21)+($K$13*K21)+($L$13*L21)+($M$13*M21)+($N$13*N21)</f>
        <v>112</v>
      </c>
      <c r="P21" s="26"/>
      <c r="Q21" s="26"/>
      <c r="R21" s="53"/>
      <c r="S21" s="51" t="s">
        <v>19</v>
      </c>
      <c r="T21" s="115" t="s">
        <v>24</v>
      </c>
      <c r="U21" s="24"/>
      <c r="AC21" s="22"/>
      <c r="AD21" s="22"/>
      <c r="AE21" s="22"/>
      <c r="AF21" s="1"/>
      <c r="AG21" s="42"/>
      <c r="AH21" s="1"/>
    </row>
    <row r="22" spans="1:34" ht="15">
      <c r="A22" s="43" t="s">
        <v>21</v>
      </c>
      <c r="B22" s="85">
        <v>0.1</v>
      </c>
      <c r="C22" s="59"/>
      <c r="D22" s="44">
        <f>$D$9*B22</f>
        <v>150</v>
      </c>
      <c r="E22" s="44">
        <f>ROUNDDOWN(D22,0)</f>
        <v>150</v>
      </c>
      <c r="F22" s="44">
        <f>E22/$I$9</f>
        <v>75</v>
      </c>
      <c r="G22" s="44">
        <f>ROUNDDOWN(F22,0)</f>
        <v>75</v>
      </c>
      <c r="H22" s="45">
        <f>G22*$I$9</f>
        <v>150</v>
      </c>
      <c r="I22" s="45">
        <f>H22/$I$9</f>
        <v>75</v>
      </c>
      <c r="J22" s="46">
        <f>QUOTIENT(I22,$J$13)</f>
        <v>1</v>
      </c>
      <c r="K22" s="47">
        <f>QUOTIENT(I22-(J22*$J$13),20)</f>
        <v>1</v>
      </c>
      <c r="L22" s="46">
        <f>QUOTIENT(I22-((J22*$J$13)+(K22*$K$13)),10)</f>
        <v>0</v>
      </c>
      <c r="M22" s="46">
        <f>QUOTIENT(I22-((J22*$J$13)+(K22*$K$13)+(L22*$L$13)),5)</f>
        <v>1</v>
      </c>
      <c r="N22" s="46">
        <f>QUOTIENT(I22-((J22*$J$13)+(K22*$K$13)+(L22*$L$13)+(M22*$M$13)),1)</f>
        <v>0</v>
      </c>
      <c r="O22" s="52">
        <f>($J$13*J22)+($K$13*K22)+($L$13*L22)+($M$13*M22)+($N$13*N22)</f>
        <v>75</v>
      </c>
      <c r="P22" s="26"/>
      <c r="Q22" s="26"/>
      <c r="R22" s="53"/>
      <c r="S22" s="51" t="s">
        <v>21</v>
      </c>
      <c r="T22" s="115"/>
      <c r="U22" s="24"/>
      <c r="AC22" s="22"/>
      <c r="AD22" s="22"/>
      <c r="AE22" s="22"/>
      <c r="AF22" s="1"/>
      <c r="AG22" s="42"/>
      <c r="AH22" s="1"/>
    </row>
    <row r="23" spans="1:34" ht="15">
      <c r="A23" s="43" t="s">
        <v>22</v>
      </c>
      <c r="B23" s="85">
        <v>0.06</v>
      </c>
      <c r="C23" s="59"/>
      <c r="D23" s="44">
        <f>$D$9*B23</f>
        <v>90</v>
      </c>
      <c r="E23" s="44">
        <f>ROUNDDOWN(D23,0)</f>
        <v>90</v>
      </c>
      <c r="F23" s="44">
        <f>E23/$I$9</f>
        <v>45</v>
      </c>
      <c r="G23" s="44">
        <f>ROUNDDOWN(F23,0)</f>
        <v>45</v>
      </c>
      <c r="H23" s="45">
        <f>G23*$I$9</f>
        <v>90</v>
      </c>
      <c r="I23" s="45">
        <f>H23/$I$9</f>
        <v>45</v>
      </c>
      <c r="J23" s="46">
        <f>QUOTIENT(I23,$J$13)</f>
        <v>0</v>
      </c>
      <c r="K23" s="47">
        <f>QUOTIENT(I23-(J23*$J$13),20)</f>
        <v>2</v>
      </c>
      <c r="L23" s="46">
        <f>QUOTIENT(I23-((J23*$J$13)+(K23*$K$13)),10)</f>
        <v>0</v>
      </c>
      <c r="M23" s="46">
        <f>QUOTIENT(I23-((J23*$J$13)+(K23*$K$13)+(L23*$L$13)),5)</f>
        <v>1</v>
      </c>
      <c r="N23" s="46">
        <f>QUOTIENT(I23-((J23*$J$13)+(K23*$K$13)+(L23*$L$13)+(M23*$M$13)),1)</f>
        <v>0</v>
      </c>
      <c r="O23" s="52">
        <f>($J$13*J23)+($K$13*K23)+($L$13*L23)+($M$13*M23)+($N$13*N23)</f>
        <v>45</v>
      </c>
      <c r="P23" s="26"/>
      <c r="Q23" s="26"/>
      <c r="R23" s="53"/>
      <c r="S23" s="54" t="s">
        <v>22</v>
      </c>
      <c r="T23" s="115"/>
      <c r="U23" s="24"/>
      <c r="AC23" s="22"/>
      <c r="AD23" s="22"/>
      <c r="AE23" s="22"/>
      <c r="AF23" s="1"/>
      <c r="AG23" s="42"/>
      <c r="AH23" s="1"/>
    </row>
    <row r="24" spans="1:34" ht="15">
      <c r="A24" s="43" t="s">
        <v>25</v>
      </c>
      <c r="B24" s="85">
        <v>0</v>
      </c>
      <c r="C24" s="59"/>
      <c r="D24" s="44">
        <f>$D$9*B24</f>
        <v>0</v>
      </c>
      <c r="E24" s="44">
        <f>ROUNDDOWN(D24,0)</f>
        <v>0</v>
      </c>
      <c r="F24" s="44">
        <f>E24/$I$9</f>
        <v>0</v>
      </c>
      <c r="G24" s="44">
        <f>ROUNDDOWN(F24,0)</f>
        <v>0</v>
      </c>
      <c r="H24" s="45">
        <f>G24*$I$9</f>
        <v>0</v>
      </c>
      <c r="I24" s="45">
        <f>H24/$I$9</f>
        <v>0</v>
      </c>
      <c r="J24" s="46">
        <f>QUOTIENT(I24,$J$13)</f>
        <v>0</v>
      </c>
      <c r="K24" s="47">
        <f>QUOTIENT(I24-(J24*$J$13),20)</f>
        <v>0</v>
      </c>
      <c r="L24" s="46">
        <f>QUOTIENT(I24-((J24*$J$13)+(K24*$K$13)),10)</f>
        <v>0</v>
      </c>
      <c r="M24" s="46">
        <f>QUOTIENT(I24-((J24*$J$13)+(K24*$K$13)+(L24*$L$13)),5)</f>
        <v>0</v>
      </c>
      <c r="N24" s="46">
        <f>QUOTIENT(I24-((J24*$J$13)+(K24*$K$13)+(L24*$L$13)+(M24*$M$13)),1)</f>
        <v>0</v>
      </c>
      <c r="O24" s="52">
        <f>($J$13*J24)+($K$13*K24)+($L$13*L24)+($M$13*M24)+($N$13*N24)</f>
        <v>0</v>
      </c>
      <c r="P24" s="22"/>
      <c r="Q24" s="22"/>
      <c r="R24" s="53"/>
      <c r="S24" s="54" t="s">
        <v>23</v>
      </c>
      <c r="T24" s="115"/>
      <c r="U24" s="61"/>
      <c r="AC24" s="22"/>
      <c r="AD24" s="22"/>
      <c r="AE24" s="22"/>
      <c r="AF24" s="1"/>
      <c r="AG24" s="42"/>
      <c r="AH24" s="1"/>
    </row>
    <row r="25" spans="1:34" ht="15">
      <c r="A25" s="59"/>
      <c r="B25" s="62"/>
      <c r="C25" s="59"/>
      <c r="D25" s="44"/>
      <c r="E25" s="44"/>
      <c r="F25" s="44"/>
      <c r="G25" s="44"/>
      <c r="H25" s="45"/>
      <c r="I25" s="45"/>
      <c r="J25" s="63"/>
      <c r="K25" s="64"/>
      <c r="L25" s="63"/>
      <c r="M25" s="63"/>
      <c r="N25" s="63"/>
      <c r="O25" s="52"/>
      <c r="P25" s="22"/>
      <c r="Q25" s="22"/>
      <c r="T25" s="2"/>
      <c r="U25" s="65"/>
      <c r="V25" s="2"/>
      <c r="W25" s="2"/>
      <c r="X25" s="2"/>
      <c r="Y25" s="2"/>
      <c r="Z25" s="2"/>
      <c r="AA25" s="2"/>
      <c r="AB25" s="2"/>
      <c r="AC25" s="1"/>
      <c r="AD25" s="1"/>
      <c r="AE25" s="1"/>
      <c r="AF25" s="1"/>
      <c r="AG25" s="42"/>
      <c r="AH25" s="1"/>
    </row>
    <row r="26" spans="1:34" ht="15">
      <c r="A26" s="59"/>
      <c r="B26" s="62"/>
      <c r="C26" s="59"/>
      <c r="D26" s="44"/>
      <c r="E26" s="44"/>
      <c r="F26" s="44"/>
      <c r="G26" s="44"/>
      <c r="H26" s="45"/>
      <c r="I26" s="45"/>
      <c r="J26" s="63"/>
      <c r="K26" s="64"/>
      <c r="L26" s="63"/>
      <c r="M26" s="63"/>
      <c r="N26" s="63"/>
      <c r="O26" s="52"/>
      <c r="T26" s="2"/>
      <c r="U26" s="65"/>
      <c r="V26" s="2"/>
      <c r="W26" s="2"/>
      <c r="X26" s="2"/>
      <c r="Y26" s="2"/>
      <c r="Z26" s="2"/>
      <c r="AA26" s="2"/>
      <c r="AB26" s="2"/>
      <c r="AC26" s="53"/>
      <c r="AD26" s="1"/>
      <c r="AE26" s="1"/>
      <c r="AF26" s="1"/>
      <c r="AG26" s="42"/>
      <c r="AH26" s="1"/>
    </row>
    <row r="27" spans="2:34" ht="15">
      <c r="B27" s="81">
        <f>SUM(B20:B26)+SUM(B14:B19)</f>
        <v>1</v>
      </c>
      <c r="C27" s="26"/>
      <c r="D27" s="44">
        <f>SUM(D14:D26)</f>
        <v>1500</v>
      </c>
      <c r="E27" s="44">
        <f>SUM(E14:E26)</f>
        <v>1500</v>
      </c>
      <c r="F27" s="44">
        <f>E27/2</f>
        <v>750</v>
      </c>
      <c r="G27" s="44">
        <f>SUM(G14:G26)</f>
        <v>749</v>
      </c>
      <c r="H27" s="66">
        <f>SUM(H14:H26)</f>
        <v>1498</v>
      </c>
      <c r="I27" s="66">
        <f>SUM(I14:I26)</f>
        <v>749</v>
      </c>
      <c r="J27" s="67">
        <f>(SUM(J14:J26))*$I$9</f>
        <v>24</v>
      </c>
      <c r="K27" s="67">
        <f>(SUM(K14:K26))*$I$9</f>
        <v>10</v>
      </c>
      <c r="L27" s="67">
        <f>(SUM(L14:L26))*$I$9</f>
        <v>4</v>
      </c>
      <c r="M27" s="67">
        <f>(SUM(M14:M26))*$I$9</f>
        <v>10</v>
      </c>
      <c r="N27" s="67">
        <f>(SUM(N14:N26))*$I$9</f>
        <v>8</v>
      </c>
      <c r="O27" s="68">
        <f>SUM(O14:O26)</f>
        <v>749</v>
      </c>
      <c r="P27" s="69" t="s">
        <v>26</v>
      </c>
      <c r="Q27" s="70"/>
      <c r="R27" s="71"/>
      <c r="S27" s="116" t="s">
        <v>27</v>
      </c>
      <c r="T27" s="117"/>
      <c r="U27" s="6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6"/>
    </row>
    <row r="28" spans="1:34" ht="15">
      <c r="A28" s="22"/>
      <c r="C28" s="13"/>
      <c r="D28" s="27"/>
      <c r="E28" s="27"/>
      <c r="F28" s="27"/>
      <c r="G28" s="27"/>
      <c r="H28" s="27"/>
      <c r="I28" s="72"/>
      <c r="J28" s="38">
        <v>50</v>
      </c>
      <c r="K28" s="38">
        <v>20</v>
      </c>
      <c r="L28" s="38">
        <v>10</v>
      </c>
      <c r="M28" s="38">
        <v>5</v>
      </c>
      <c r="N28" s="38">
        <v>1</v>
      </c>
      <c r="O28" s="39"/>
      <c r="P28" s="40"/>
      <c r="Q28" s="40"/>
      <c r="R28" s="73"/>
      <c r="S28" s="86" t="s">
        <v>18</v>
      </c>
      <c r="T28" s="87"/>
      <c r="U28" s="6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"/>
    </row>
    <row r="29" spans="1:34" ht="15">
      <c r="A29" s="5"/>
      <c r="C29" s="13"/>
      <c r="D29" s="74"/>
      <c r="E29" s="74"/>
      <c r="F29" s="74"/>
      <c r="G29" s="83" t="s">
        <v>26</v>
      </c>
      <c r="H29" s="27"/>
      <c r="I29" s="75">
        <f>J29+K29+L29+M29+N29</f>
        <v>1498</v>
      </c>
      <c r="J29" s="76">
        <f>J27*J28</f>
        <v>1200</v>
      </c>
      <c r="K29" s="76">
        <f>K27*K28</f>
        <v>200</v>
      </c>
      <c r="L29" s="76">
        <f>L27*L28</f>
        <v>40</v>
      </c>
      <c r="M29" s="76">
        <f>M27*M28</f>
        <v>50</v>
      </c>
      <c r="N29" s="76">
        <f>N27*N28</f>
        <v>8</v>
      </c>
      <c r="O29" s="77"/>
      <c r="T29" s="2"/>
      <c r="U29" s="6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6"/>
    </row>
    <row r="30" ht="12.75" hidden="1"/>
    <row r="31" ht="12.75">
      <c r="I31" s="13"/>
    </row>
    <row r="32" ht="12.75">
      <c r="B32" s="78"/>
    </row>
  </sheetData>
  <sheetProtection selectLockedCells="1"/>
  <mergeCells count="12">
    <mergeCell ref="A20:B20"/>
    <mergeCell ref="T21:T24"/>
    <mergeCell ref="S27:T27"/>
    <mergeCell ref="A13:B13"/>
    <mergeCell ref="S28:T28"/>
    <mergeCell ref="G3:M3"/>
    <mergeCell ref="G4:M4"/>
    <mergeCell ref="G5:M6"/>
    <mergeCell ref="J8:N11"/>
    <mergeCell ref="G9:H9"/>
    <mergeCell ref="S13:U13"/>
    <mergeCell ref="T14:T17"/>
  </mergeCells>
  <printOptions horizontalCentered="1" verticalCentered="1"/>
  <pageMargins left="0.75" right="0.75" top="1" bottom="1" header="0.5" footer="0.5"/>
  <pageSetup horizontalDpi="600" verticalDpi="600" orientation="portrait" scale="150"/>
  <ignoredErrors>
    <ignoredError sqref="F14:F17 F21:F24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Walter</dc:creator>
  <cp:keywords/>
  <dc:description/>
  <cp:lastModifiedBy>Nan Walter</cp:lastModifiedBy>
  <dcterms:created xsi:type="dcterms:W3CDTF">2019-02-06T20:08:42Z</dcterms:created>
  <dcterms:modified xsi:type="dcterms:W3CDTF">2019-04-20T16:44:37Z</dcterms:modified>
  <cp:category/>
  <cp:version/>
  <cp:contentType/>
  <cp:contentStatus/>
</cp:coreProperties>
</file>